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akb\Downloads\"/>
    </mc:Choice>
  </mc:AlternateContent>
  <xr:revisionPtr revIDLastSave="0" documentId="13_ncr:1_{DE1E3BDC-B1BA-49CA-9E56-2A15850300AD}" xr6:coauthVersionLast="47" xr6:coauthVersionMax="47" xr10:uidLastSave="{00000000-0000-0000-0000-000000000000}"/>
  <bookViews>
    <workbookView xWindow="32745" yWindow="1305" windowWidth="21600" windowHeight="11295" xr2:uid="{B4CA69D9-26D3-4D58-B3FA-2C9720446674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U4" i="1" s="1"/>
  <c r="J8" i="1"/>
  <c r="P4" i="1"/>
  <c r="L15" i="1"/>
  <c r="E15" i="1"/>
  <c r="P15" i="1" l="1"/>
  <c r="P19" i="1" s="1"/>
  <c r="U15" i="1"/>
  <c r="U19" i="1" s="1"/>
  <c r="U7" i="1"/>
  <c r="P7" i="1"/>
  <c r="C29" i="1" s="1"/>
  <c r="C27" i="1" l="1"/>
  <c r="J29" i="1"/>
  <c r="J27" i="1"/>
  <c r="J31" i="1"/>
  <c r="C31" i="1"/>
  <c r="C34" i="1" l="1"/>
  <c r="J34" i="1"/>
  <c r="G37" i="1" l="1"/>
  <c r="G39" i="1" s="1"/>
</calcChain>
</file>

<file path=xl/sharedStrings.xml><?xml version="1.0" encoding="utf-8"?>
<sst xmlns="http://schemas.openxmlformats.org/spreadsheetml/2006/main" count="60" uniqueCount="31">
  <si>
    <t>Indtast dit forventede kørselsbehov og elpris</t>
  </si>
  <si>
    <t>Kilometer om året</t>
  </si>
  <si>
    <t>Gennemsnitlig km pr. kWh</t>
  </si>
  <si>
    <t xml:space="preserve">Hvor mange km på el forventer du at køre om året? </t>
  </si>
  <si>
    <t>Årlig behov for antal kWh til opladning (hjemme)</t>
  </si>
  <si>
    <t>Hjemme/bopæl:</t>
  </si>
  <si>
    <t>Ude:</t>
  </si>
  <si>
    <t>Hvor mange procent af dine opladninger forventer du vil ske på din bopæl?</t>
  </si>
  <si>
    <t>Årlig behov for antal kWh til opladning (ude)</t>
  </si>
  <si>
    <t>Gennemsnitlig pris pr. kWh der lades ude</t>
  </si>
  <si>
    <t>Resultat:</t>
  </si>
  <si>
    <t>Månedlig samlet pris for antal kWh det lades ude</t>
  </si>
  <si>
    <t>Ladeabonnement/Serviceaftale pr. måned</t>
  </si>
  <si>
    <t>Elabonnement pr. måned</t>
  </si>
  <si>
    <t>Din månedlige udgift på strøm til opladning og serviceaftale udgør</t>
  </si>
  <si>
    <t>Pris inkl. moms pr. kWh</t>
  </si>
  <si>
    <t>kWh</t>
  </si>
  <si>
    <t>Inkl. moms pr. kWh</t>
  </si>
  <si>
    <t>km</t>
  </si>
  <si>
    <t xml:space="preserve">Angiv din gennemsnitlig elpris inkl. transport og afgifter pr. kWh: </t>
  </si>
  <si>
    <t>Samlet refusion af elafgift pr. år</t>
  </si>
  <si>
    <t xml:space="preserve">Til beregning - og evt. oplysning for bruger </t>
  </si>
  <si>
    <t>Angiv din elafgift refusion inkl. moms</t>
  </si>
  <si>
    <t>Angiv din elafgift refusion ekskl. moms</t>
  </si>
  <si>
    <t>Estimeret besparelser om året</t>
  </si>
  <si>
    <t>Estimerede besparelser i løbet af 3 år</t>
  </si>
  <si>
    <t>Angiv dit tillæg til spotprisen</t>
  </si>
  <si>
    <t>Serviceaftale uden elaftale ved Verdo</t>
  </si>
  <si>
    <t>Serviceaftale inkl. elaftale ved Verdo</t>
  </si>
  <si>
    <t>Årlig behov for antal kWh til opladning (hjemme) kWh</t>
  </si>
  <si>
    <t>Strømomkostning pr.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</si>
</sst>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r.&quot;;[Red]\-#,##0.00\ &quot;kr.&quot;"/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3"/>
      <color rgb="FF01553D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2" fillId="5" borderId="1" xfId="3" applyNumberFormat="1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9" fontId="2" fillId="5" borderId="1" xfId="2" applyFont="1" applyFill="1" applyBorder="1" applyProtection="1">
      <protection locked="0"/>
    </xf>
    <xf numFmtId="44" fontId="2" fillId="5" borderId="1" xfId="1" applyFont="1" applyFill="1" applyBorder="1" applyProtection="1">
      <protection locked="0"/>
    </xf>
    <xf numFmtId="0" fontId="0" fillId="2" borderId="0" xfId="0" applyFill="1"/>
    <xf numFmtId="0" fontId="0" fillId="3" borderId="0" xfId="0" applyFill="1"/>
    <xf numFmtId="0" fontId="0" fillId="2" borderId="5" xfId="0" applyFill="1" applyBorder="1"/>
    <xf numFmtId="164" fontId="2" fillId="2" borderId="0" xfId="3" applyNumberFormat="1" applyFont="1" applyFill="1" applyProtection="1"/>
    <xf numFmtId="164" fontId="2" fillId="3" borderId="0" xfId="3" applyNumberFormat="1" applyFont="1" applyFill="1" applyProtection="1"/>
    <xf numFmtId="0" fontId="2" fillId="2" borderId="0" xfId="0" applyFont="1" applyFill="1"/>
    <xf numFmtId="0" fontId="2" fillId="3" borderId="0" xfId="0" applyFont="1" applyFill="1"/>
    <xf numFmtId="44" fontId="2" fillId="2" borderId="0" xfId="1" applyFont="1" applyFill="1" applyProtection="1"/>
    <xf numFmtId="44" fontId="2" fillId="3" borderId="0" xfId="1" applyFont="1" applyFill="1" applyProtection="1"/>
    <xf numFmtId="0" fontId="3" fillId="2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44" fontId="3" fillId="0" borderId="0" xfId="1" applyFont="1" applyAlignment="1" applyProtection="1">
      <alignment vertical="center" wrapText="1"/>
    </xf>
    <xf numFmtId="0" fontId="0" fillId="0" borderId="5" xfId="0" applyBorder="1"/>
    <xf numFmtId="0" fontId="0" fillId="0" borderId="6" xfId="0" applyBorder="1"/>
    <xf numFmtId="44" fontId="0" fillId="2" borderId="0" xfId="1" applyFont="1" applyFill="1" applyProtection="1"/>
    <xf numFmtId="44" fontId="0" fillId="3" borderId="0" xfId="1" applyFont="1" applyFill="1" applyProtection="1"/>
    <xf numFmtId="4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9" fontId="0" fillId="0" borderId="0" xfId="0" applyNumberFormat="1"/>
    <xf numFmtId="164" fontId="0" fillId="3" borderId="0" xfId="3" applyNumberFormat="1" applyFont="1" applyFill="1" applyProtection="1"/>
    <xf numFmtId="0" fontId="0" fillId="0" borderId="2" xfId="0" applyBorder="1"/>
    <xf numFmtId="0" fontId="0" fillId="0" borderId="3" xfId="0" applyBorder="1"/>
    <xf numFmtId="0" fontId="0" fillId="0" borderId="4" xfId="0" applyBorder="1"/>
    <xf numFmtId="8" fontId="3" fillId="3" borderId="0" xfId="1" applyNumberFormat="1" applyFont="1" applyFill="1" applyAlignment="1" applyProtection="1">
      <alignment vertical="center" wrapText="1"/>
    </xf>
    <xf numFmtId="8" fontId="3" fillId="2" borderId="0" xfId="1" applyNumberFormat="1" applyFont="1" applyFill="1" applyAlignment="1" applyProtection="1">
      <alignment vertical="center" wrapText="1"/>
    </xf>
    <xf numFmtId="0" fontId="3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8" fontId="3" fillId="4" borderId="0" xfId="1" applyNumberFormat="1" applyFont="1" applyFill="1" applyAlignment="1" applyProtection="1">
      <alignment vertical="center" wrapText="1"/>
    </xf>
    <xf numFmtId="8" fontId="0" fillId="4" borderId="0" xfId="0" applyNumberFormat="1" applyFill="1" applyAlignment="1">
      <alignment vertical="center" wrapText="1"/>
    </xf>
  </cellXfs>
  <cellStyles count="4">
    <cellStyle name="Komma" xfId="3" builtinId="3"/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VERDO">
      <a:dk1>
        <a:srgbClr val="000000"/>
      </a:dk1>
      <a:lt1>
        <a:srgbClr val="FFFFFF"/>
      </a:lt1>
      <a:dk2>
        <a:srgbClr val="53565A"/>
      </a:dk2>
      <a:lt2>
        <a:srgbClr val="84BD00"/>
      </a:lt2>
      <a:accent1>
        <a:srgbClr val="84BD00"/>
      </a:accent1>
      <a:accent2>
        <a:srgbClr val="228848"/>
      </a:accent2>
      <a:accent3>
        <a:srgbClr val="BBBBBC"/>
      </a:accent3>
      <a:accent4>
        <a:srgbClr val="53565A"/>
      </a:accent4>
      <a:accent5>
        <a:srgbClr val="FF8200"/>
      </a:accent5>
      <a:accent6>
        <a:srgbClr val="C8102E"/>
      </a:accent6>
      <a:hlink>
        <a:srgbClr val="84BD00"/>
      </a:hlink>
      <a:folHlink>
        <a:srgbClr val="53565A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CA1A8-69C6-49BD-AC64-37AAA09B7CC1}">
  <dimension ref="A1:V39"/>
  <sheetViews>
    <sheetView tabSelected="1" zoomScale="85" zoomScaleNormal="85" workbookViewId="0">
      <selection activeCell="E8" sqref="E8"/>
    </sheetView>
  </sheetViews>
  <sheetFormatPr defaultRowHeight="14.25" x14ac:dyDescent="0.2"/>
  <cols>
    <col min="2" max="2" width="62.125" bestFit="1" customWidth="1"/>
    <col min="3" max="3" width="25.125" bestFit="1" customWidth="1"/>
    <col min="6" max="6" width="14.875" customWidth="1"/>
    <col min="9" max="9" width="62.125" bestFit="1" customWidth="1"/>
    <col min="10" max="10" width="38.5" customWidth="1"/>
    <col min="11" max="11" width="21.75" bestFit="1" customWidth="1"/>
    <col min="13" max="13" width="8.25" customWidth="1"/>
    <col min="14" max="14" width="41" customWidth="1"/>
    <col min="15" max="15" width="9" customWidth="1"/>
    <col min="16" max="16" width="11.625" customWidth="1"/>
    <col min="17" max="17" width="20.625" customWidth="1"/>
    <col min="18" max="18" width="9" customWidth="1"/>
    <col min="19" max="19" width="41" customWidth="1"/>
    <col min="20" max="20" width="9" customWidth="1"/>
    <col min="21" max="21" width="6.125" bestFit="1" customWidth="1"/>
    <col min="22" max="22" width="20.625" bestFit="1" customWidth="1"/>
  </cols>
  <sheetData>
    <row r="1" spans="2:22" ht="15" x14ac:dyDescent="0.25">
      <c r="B1" s="10" t="s">
        <v>28</v>
      </c>
      <c r="C1" s="5"/>
      <c r="I1" s="11" t="s">
        <v>27</v>
      </c>
      <c r="J1" s="6"/>
      <c r="N1" s="28" t="s">
        <v>21</v>
      </c>
      <c r="O1" s="29"/>
      <c r="P1" s="29"/>
      <c r="Q1" s="30"/>
      <c r="S1" s="28" t="s">
        <v>21</v>
      </c>
      <c r="T1" s="29"/>
      <c r="U1" s="29"/>
      <c r="V1" s="30"/>
    </row>
    <row r="2" spans="2:22" ht="15" x14ac:dyDescent="0.25">
      <c r="B2" s="10"/>
      <c r="C2" s="5"/>
      <c r="I2" s="6"/>
      <c r="J2" s="6"/>
      <c r="N2" s="18"/>
      <c r="Q2" s="19"/>
      <c r="S2" s="18"/>
      <c r="V2" s="19"/>
    </row>
    <row r="3" spans="2:22" x14ac:dyDescent="0.2">
      <c r="B3" s="5" t="s">
        <v>0</v>
      </c>
      <c r="C3" s="5"/>
      <c r="I3" s="6" t="s">
        <v>0</v>
      </c>
      <c r="J3" s="6"/>
      <c r="N3" s="18"/>
      <c r="Q3" s="19"/>
      <c r="S3" s="18"/>
      <c r="V3" s="19"/>
    </row>
    <row r="4" spans="2:22" x14ac:dyDescent="0.2">
      <c r="B4" s="5"/>
      <c r="C4" s="5"/>
      <c r="I4" s="6"/>
      <c r="J4" s="6"/>
      <c r="N4" s="18" t="s">
        <v>1</v>
      </c>
      <c r="P4">
        <f>C6</f>
        <v>20000</v>
      </c>
      <c r="Q4" s="19" t="s">
        <v>18</v>
      </c>
      <c r="S4" s="18" t="s">
        <v>1</v>
      </c>
      <c r="U4">
        <f>J6</f>
        <v>20000</v>
      </c>
      <c r="V4" s="19" t="s">
        <v>18</v>
      </c>
    </row>
    <row r="5" spans="2:22" ht="15" thickBot="1" x14ac:dyDescent="0.25">
      <c r="B5" s="5"/>
      <c r="C5" s="5"/>
      <c r="I5" s="6"/>
      <c r="J5" s="6"/>
      <c r="N5" s="18" t="s">
        <v>2</v>
      </c>
      <c r="P5">
        <v>5</v>
      </c>
      <c r="Q5" s="19" t="s">
        <v>18</v>
      </c>
      <c r="S5" s="18" t="s">
        <v>2</v>
      </c>
      <c r="U5">
        <v>5</v>
      </c>
      <c r="V5" s="19" t="s">
        <v>18</v>
      </c>
    </row>
    <row r="6" spans="2:22" ht="15.75" thickBot="1" x14ac:dyDescent="0.3">
      <c r="B6" s="5" t="s">
        <v>3</v>
      </c>
      <c r="C6" s="1">
        <v>20000</v>
      </c>
      <c r="I6" s="6" t="s">
        <v>3</v>
      </c>
      <c r="J6" s="27">
        <f>C6</f>
        <v>20000</v>
      </c>
      <c r="N6" s="18"/>
      <c r="Q6" s="19"/>
      <c r="S6" s="18"/>
      <c r="V6" s="19"/>
    </row>
    <row r="7" spans="2:22" ht="15" thickBot="1" x14ac:dyDescent="0.25">
      <c r="B7" s="5"/>
      <c r="C7" s="5"/>
      <c r="I7" s="6"/>
      <c r="J7" s="6"/>
      <c r="N7" s="18" t="s">
        <v>4</v>
      </c>
      <c r="P7">
        <f>P4/P5*C15</f>
        <v>4000</v>
      </c>
      <c r="Q7" s="19" t="s">
        <v>16</v>
      </c>
      <c r="S7" s="18" t="s">
        <v>4</v>
      </c>
      <c r="U7">
        <f>U4/U5*J15</f>
        <v>4000</v>
      </c>
      <c r="V7" s="19" t="s">
        <v>16</v>
      </c>
    </row>
    <row r="8" spans="2:22" ht="15.75" thickBot="1" x14ac:dyDescent="0.3">
      <c r="B8" s="5" t="s">
        <v>19</v>
      </c>
      <c r="C8" s="2">
        <v>2.5</v>
      </c>
      <c r="I8" s="6" t="s">
        <v>19</v>
      </c>
      <c r="J8" s="6">
        <f>C8</f>
        <v>2.5</v>
      </c>
      <c r="N8" s="18"/>
      <c r="Q8" s="19"/>
      <c r="S8" s="18"/>
      <c r="V8" s="19"/>
    </row>
    <row r="9" spans="2:22" ht="15" thickBot="1" x14ac:dyDescent="0.25">
      <c r="B9" s="5"/>
      <c r="C9" s="5"/>
      <c r="I9" s="6"/>
      <c r="J9" s="6"/>
      <c r="N9" s="18"/>
      <c r="Q9" s="19"/>
      <c r="S9" s="18"/>
      <c r="V9" s="19"/>
    </row>
    <row r="10" spans="2:22" ht="15.75" thickBot="1" x14ac:dyDescent="0.3">
      <c r="B10" s="5" t="s">
        <v>26</v>
      </c>
      <c r="C10" s="2">
        <v>0.12</v>
      </c>
      <c r="I10" s="6" t="s">
        <v>26</v>
      </c>
      <c r="J10" s="2">
        <v>0.08</v>
      </c>
      <c r="N10" s="18"/>
      <c r="Q10" s="19"/>
      <c r="S10" s="18"/>
      <c r="V10" s="19"/>
    </row>
    <row r="11" spans="2:22" ht="15" thickBot="1" x14ac:dyDescent="0.25">
      <c r="B11" s="5"/>
      <c r="C11" s="5"/>
      <c r="I11" s="6"/>
      <c r="J11" s="6"/>
      <c r="N11" s="18"/>
      <c r="Q11" s="19"/>
      <c r="S11" s="18"/>
      <c r="V11" s="19"/>
    </row>
    <row r="12" spans="2:22" ht="15.75" thickBot="1" x14ac:dyDescent="0.3">
      <c r="B12" s="5" t="s">
        <v>22</v>
      </c>
      <c r="C12" s="2">
        <v>0.89500000000000002</v>
      </c>
      <c r="I12" s="6" t="s">
        <v>23</v>
      </c>
      <c r="J12" s="2">
        <v>0.71599999999999997</v>
      </c>
      <c r="N12" s="18"/>
      <c r="Q12" s="19"/>
      <c r="S12" s="18"/>
      <c r="V12" s="19"/>
    </row>
    <row r="13" spans="2:22" x14ac:dyDescent="0.2">
      <c r="B13" s="5"/>
      <c r="C13" s="5"/>
      <c r="I13" s="6"/>
      <c r="J13" s="6"/>
      <c r="N13" s="18"/>
      <c r="Q13" s="19"/>
      <c r="S13" s="18"/>
      <c r="V13" s="19"/>
    </row>
    <row r="14" spans="2:22" ht="15" thickBot="1" x14ac:dyDescent="0.25">
      <c r="B14" s="5"/>
      <c r="C14" s="5" t="s">
        <v>5</v>
      </c>
      <c r="E14" t="s">
        <v>6</v>
      </c>
      <c r="I14" s="6"/>
      <c r="J14" s="6" t="s">
        <v>5</v>
      </c>
      <c r="L14" t="s">
        <v>6</v>
      </c>
      <c r="N14" s="18"/>
      <c r="Q14" s="19"/>
      <c r="S14" s="18"/>
      <c r="V14" s="19"/>
    </row>
    <row r="15" spans="2:22" ht="15.75" thickBot="1" x14ac:dyDescent="0.3">
      <c r="B15" s="5" t="s">
        <v>7</v>
      </c>
      <c r="C15" s="3">
        <v>1</v>
      </c>
      <c r="E15" s="26">
        <f>1-C15</f>
        <v>0</v>
      </c>
      <c r="I15" s="6" t="s">
        <v>7</v>
      </c>
      <c r="J15" s="3">
        <v>1</v>
      </c>
      <c r="L15" s="26">
        <f>1-J15</f>
        <v>0</v>
      </c>
      <c r="M15" s="26"/>
      <c r="N15" s="18" t="s">
        <v>8</v>
      </c>
      <c r="P15">
        <f>P4/P5*E15</f>
        <v>0</v>
      </c>
      <c r="Q15" s="19" t="s">
        <v>16</v>
      </c>
      <c r="S15" s="18" t="s">
        <v>8</v>
      </c>
      <c r="U15">
        <f>U4/U5*L15</f>
        <v>0</v>
      </c>
      <c r="V15" s="19" t="s">
        <v>16</v>
      </c>
    </row>
    <row r="16" spans="2:22" x14ac:dyDescent="0.2">
      <c r="B16" s="5"/>
      <c r="C16" s="5"/>
      <c r="I16" s="6"/>
      <c r="J16" s="6"/>
      <c r="N16" s="18"/>
      <c r="Q16" s="19"/>
      <c r="S16" s="18"/>
      <c r="V16" s="19"/>
    </row>
    <row r="17" spans="1:22" x14ac:dyDescent="0.2">
      <c r="B17" s="5"/>
      <c r="C17" s="5"/>
      <c r="I17" s="6"/>
      <c r="J17" s="6"/>
      <c r="N17" s="18" t="s">
        <v>9</v>
      </c>
      <c r="P17">
        <v>3.5</v>
      </c>
      <c r="Q17" s="19" t="s">
        <v>15</v>
      </c>
      <c r="S17" s="18" t="s">
        <v>9</v>
      </c>
      <c r="U17">
        <v>3.5</v>
      </c>
      <c r="V17" s="19" t="s">
        <v>15</v>
      </c>
    </row>
    <row r="18" spans="1:22" x14ac:dyDescent="0.2">
      <c r="B18" s="5"/>
      <c r="C18" s="5"/>
      <c r="I18" s="6"/>
      <c r="J18" s="6"/>
      <c r="N18" s="18"/>
      <c r="Q18" s="19"/>
      <c r="S18" s="18"/>
      <c r="V18" s="19"/>
    </row>
    <row r="19" spans="1:22" x14ac:dyDescent="0.2">
      <c r="B19" s="5" t="s">
        <v>10</v>
      </c>
      <c r="C19" s="5"/>
      <c r="I19" s="6" t="s">
        <v>10</v>
      </c>
      <c r="J19" s="6"/>
      <c r="N19" s="18" t="s">
        <v>11</v>
      </c>
      <c r="P19">
        <f>P15*P17/12</f>
        <v>0</v>
      </c>
      <c r="Q19" s="19" t="s">
        <v>17</v>
      </c>
      <c r="S19" s="18" t="s">
        <v>11</v>
      </c>
      <c r="U19">
        <f>U15*U17/12</f>
        <v>0</v>
      </c>
      <c r="V19" s="19" t="s">
        <v>17</v>
      </c>
    </row>
    <row r="20" spans="1:22" x14ac:dyDescent="0.2">
      <c r="B20" s="5"/>
      <c r="C20" s="5"/>
      <c r="I20" s="6"/>
      <c r="J20" s="6"/>
      <c r="N20" s="18"/>
      <c r="Q20" s="19"/>
      <c r="S20" s="18"/>
      <c r="V20" s="19"/>
    </row>
    <row r="21" spans="1:22" x14ac:dyDescent="0.2">
      <c r="B21" s="5"/>
      <c r="C21" s="20"/>
      <c r="I21" s="6"/>
      <c r="J21" s="21"/>
      <c r="N21" s="18"/>
      <c r="P21" s="22"/>
      <c r="Q21" s="19"/>
      <c r="S21" s="18"/>
      <c r="U21" s="22"/>
      <c r="V21" s="19"/>
    </row>
    <row r="22" spans="1:22" ht="15" thickBot="1" x14ac:dyDescent="0.25">
      <c r="B22" s="5"/>
      <c r="C22" s="5"/>
      <c r="I22" s="6"/>
      <c r="J22" s="6"/>
      <c r="N22" s="23"/>
      <c r="O22" s="24"/>
      <c r="P22" s="24"/>
      <c r="Q22" s="25"/>
      <c r="S22" s="23"/>
      <c r="T22" s="24"/>
      <c r="U22" s="24"/>
      <c r="V22" s="25"/>
    </row>
    <row r="23" spans="1:22" ht="15.75" thickBot="1" x14ac:dyDescent="0.3">
      <c r="B23" s="5" t="s">
        <v>12</v>
      </c>
      <c r="C23" s="4">
        <v>39</v>
      </c>
      <c r="I23" s="6" t="s">
        <v>12</v>
      </c>
      <c r="J23" s="4">
        <v>79</v>
      </c>
    </row>
    <row r="24" spans="1:22" ht="15.75" thickBot="1" x14ac:dyDescent="0.3">
      <c r="B24" s="5"/>
      <c r="C24" s="10"/>
      <c r="I24" s="6"/>
      <c r="J24" s="11"/>
    </row>
    <row r="25" spans="1:22" ht="15.75" thickBot="1" x14ac:dyDescent="0.3">
      <c r="B25" s="5" t="s">
        <v>13</v>
      </c>
      <c r="C25" s="4">
        <v>25</v>
      </c>
      <c r="I25" s="6" t="s">
        <v>13</v>
      </c>
      <c r="J25" s="4">
        <v>0</v>
      </c>
    </row>
    <row r="26" spans="1:22" x14ac:dyDescent="0.2">
      <c r="B26" s="5"/>
      <c r="C26" s="5"/>
      <c r="I26" s="6"/>
      <c r="J26" s="6"/>
    </row>
    <row r="27" spans="1:22" ht="15" x14ac:dyDescent="0.25">
      <c r="A27">
        <v>0</v>
      </c>
      <c r="B27" s="7" t="s">
        <v>29</v>
      </c>
      <c r="C27" s="8">
        <f>P7</f>
        <v>4000</v>
      </c>
      <c r="I27" s="6" t="s">
        <v>29</v>
      </c>
      <c r="J27" s="9">
        <f>U7</f>
        <v>4000</v>
      </c>
    </row>
    <row r="28" spans="1:22" ht="15" x14ac:dyDescent="0.25">
      <c r="B28" s="5"/>
      <c r="C28" s="10"/>
      <c r="I28" s="6"/>
      <c r="J28" s="11"/>
    </row>
    <row r="29" spans="1:22" ht="15" x14ac:dyDescent="0.25">
      <c r="B29" s="5" t="s">
        <v>30</v>
      </c>
      <c r="C29" s="12">
        <f>P7*(C8+C10)</f>
        <v>10480</v>
      </c>
      <c r="I29" s="6" t="s">
        <v>30</v>
      </c>
      <c r="J29" s="13">
        <f>U7*(J8+J10)</f>
        <v>10320</v>
      </c>
    </row>
    <row r="30" spans="1:22" ht="15" x14ac:dyDescent="0.25">
      <c r="B30" s="5"/>
      <c r="C30" s="10"/>
      <c r="I30" s="6"/>
      <c r="J30" s="11"/>
    </row>
    <row r="31" spans="1:22" ht="15" x14ac:dyDescent="0.25">
      <c r="B31" s="5" t="s">
        <v>20</v>
      </c>
      <c r="C31" s="12">
        <f>C12*P7</f>
        <v>3580</v>
      </c>
      <c r="I31" s="6" t="s">
        <v>20</v>
      </c>
      <c r="J31" s="13">
        <f>J12*U7</f>
        <v>2864</v>
      </c>
    </row>
    <row r="32" spans="1:22" x14ac:dyDescent="0.2">
      <c r="B32" s="5"/>
      <c r="C32" s="5"/>
      <c r="I32" s="6"/>
      <c r="J32" s="6"/>
    </row>
    <row r="33" spans="2:10" x14ac:dyDescent="0.2">
      <c r="B33" s="5"/>
      <c r="C33" s="5"/>
      <c r="I33" s="6"/>
      <c r="J33" s="6"/>
    </row>
    <row r="34" spans="2:10" ht="87.75" x14ac:dyDescent="0.2">
      <c r="B34" s="14" t="s">
        <v>14</v>
      </c>
      <c r="C34" s="32">
        <f>(C29-C31)/12+C23+C25+P19</f>
        <v>639</v>
      </c>
      <c r="I34" s="15" t="s">
        <v>14</v>
      </c>
      <c r="J34" s="31">
        <f>(J29-J31)/12+J23+J25+U19</f>
        <v>700.33333333333337</v>
      </c>
    </row>
    <row r="37" spans="2:10" ht="137.25" customHeight="1" x14ac:dyDescent="0.2">
      <c r="B37" s="16"/>
      <c r="C37" s="17"/>
      <c r="D37" s="33" t="s">
        <v>24</v>
      </c>
      <c r="E37" s="34"/>
      <c r="F37" s="34"/>
      <c r="G37" s="35">
        <f>(J34-C34)*12</f>
        <v>736.00000000000045</v>
      </c>
      <c r="H37" s="36"/>
      <c r="I37" s="36"/>
    </row>
    <row r="39" spans="2:10" ht="157.5" customHeight="1" x14ac:dyDescent="0.2">
      <c r="B39" s="16"/>
      <c r="C39" s="17"/>
      <c r="D39" s="33" t="s">
        <v>25</v>
      </c>
      <c r="E39" s="34"/>
      <c r="F39" s="34"/>
      <c r="G39" s="35">
        <f>G37*3</f>
        <v>2208.0000000000014</v>
      </c>
      <c r="H39" s="36"/>
      <c r="I39" s="36"/>
    </row>
  </sheetData>
  <sheetProtection algorithmName="SHA-512" hashValue="ZpPOz30R2Dhnbwg8N+vUH7h/AtzAk0rAVBS2O4gnaCNJ1CSwuuqfjxqMkzOIlxrm0HNlOVvykrBh5CoBW/RnSg==" saltValue="Z/cPGgZxIoTv1JrpM6GGAQ==" spinCount="100000" sheet="1" objects="1" scenarios="1"/>
  <mergeCells count="4">
    <mergeCell ref="D37:F37"/>
    <mergeCell ref="G37:I37"/>
    <mergeCell ref="D39:F39"/>
    <mergeCell ref="G39:I39"/>
  </mergeCells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7ee334-3fde-4c32-a2d0-58565d98817f" xsi:nil="true"/>
    <lcf76f155ced4ddcb4097134ff3c332f xmlns="3df72862-a403-4877-b807-bbdf76e3c5e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6EA277D6D4BE49B56A65BE05F2F1A4" ma:contentTypeVersion="14" ma:contentTypeDescription="Opret et nyt dokument." ma:contentTypeScope="" ma:versionID="73d2bb372e966e0e591a3d0251681bf5">
  <xsd:schema xmlns:xsd="http://www.w3.org/2001/XMLSchema" xmlns:xs="http://www.w3.org/2001/XMLSchema" xmlns:p="http://schemas.microsoft.com/office/2006/metadata/properties" xmlns:ns2="3df72862-a403-4877-b807-bbdf76e3c5ea" xmlns:ns3="1a7ee334-3fde-4c32-a2d0-58565d98817f" targetNamespace="http://schemas.microsoft.com/office/2006/metadata/properties" ma:root="true" ma:fieldsID="36ddca44277317d49c016d4113b581d3" ns2:_="" ns3:_="">
    <xsd:import namespace="3df72862-a403-4877-b807-bbdf76e3c5ea"/>
    <xsd:import namespace="1a7ee334-3fde-4c32-a2d0-58565d9881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f72862-a403-4877-b807-bbdf76e3c5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43f63f50-d75e-4e63-a3a6-61971231d6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7ee334-3fde-4c32-a2d0-58565d9881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12ae79fd-c03b-4e2c-9dbb-b783392c615d}" ma:internalName="TaxCatchAll" ma:showField="CatchAllData" ma:web="1a7ee334-3fde-4c32-a2d0-58565d9881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CEFF11-2F1B-4674-AA62-30339D385F93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1a7ee334-3fde-4c32-a2d0-58565d98817f"/>
    <ds:schemaRef ds:uri="3df72862-a403-4877-b807-bbdf76e3c5e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CDFB65-A335-44AF-8755-807506EAD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f72862-a403-4877-b807-bbdf76e3c5ea"/>
    <ds:schemaRef ds:uri="1a7ee334-3fde-4c32-a2d0-58565d9881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6C4247-8986-4841-8165-703F040DC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Kristian Bylling-Westergaard</dc:creator>
  <cp:keywords/>
  <dc:description/>
  <cp:lastModifiedBy>Daniel Kristian Bylling-Westergaard</cp:lastModifiedBy>
  <cp:revision/>
  <dcterms:created xsi:type="dcterms:W3CDTF">2022-11-09T12:44:52Z</dcterms:created>
  <dcterms:modified xsi:type="dcterms:W3CDTF">2025-01-17T14:19:52Z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0x010100876EA277D6D4BE49B56A65BE05F2F1A4</vt:lpwstr>
  </property>
  <property fmtid="{D5CDD505-2E9C-101B-9397-08002B2CF9AE}" pid="3" name="MediaServiceImageTags">
    <vt:lpwstr/>
  </property>
</Properties>
</file>